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dis/OneDrive - McGill University/Scholarship/Digital Tax/"/>
    </mc:Choice>
  </mc:AlternateContent>
  <xr:revisionPtr revIDLastSave="232" documentId="13_ncr:1_{F22F9B65-3E23-434E-879B-8B1211F5949E}" xr6:coauthVersionLast="45" xr6:coauthVersionMax="45" xr10:uidLastSave="{14125EAF-F707-AE44-B6E7-A13F6D5E990B}"/>
  <bookViews>
    <workbookView xWindow="22280" yWindow="460" windowWidth="22180" windowHeight="28340" xr2:uid="{C68B8314-C571-E940-99F3-7A68D0234768}"/>
  </bookViews>
  <sheets>
    <sheet name="OECD 20-20 scenari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4" l="1"/>
  <c r="E42" i="4"/>
  <c r="D31" i="4"/>
  <c r="E29" i="4" s="1"/>
  <c r="E4" i="4"/>
  <c r="E44" i="4" l="1"/>
  <c r="C52" i="4"/>
  <c r="E54" i="4" s="1"/>
  <c r="F29" i="4"/>
  <c r="E30" i="4"/>
  <c r="E31" i="4"/>
  <c r="F31" i="4"/>
  <c r="G4" i="4"/>
  <c r="B63" i="4" l="1"/>
  <c r="H4" i="4"/>
  <c r="B12" i="4" s="1"/>
  <c r="D12" i="4" s="1"/>
  <c r="B62" i="4"/>
  <c r="B65" i="4" s="1"/>
  <c r="F30" i="4"/>
  <c r="G12" i="4" l="1"/>
  <c r="G13" i="4" s="1"/>
  <c r="A42" i="4" l="1"/>
  <c r="E45" i="4" s="1"/>
  <c r="A52" i="4" s="1"/>
  <c r="E52" i="4" s="1"/>
  <c r="F12" i="4"/>
  <c r="B20" i="4" s="1"/>
  <c r="D20" i="4" l="1"/>
  <c r="B29" i="4" s="1"/>
  <c r="E55" i="4"/>
  <c r="E56" i="4" l="1"/>
  <c r="G29" i="4"/>
  <c r="H29" i="4" s="1"/>
  <c r="B30" i="4"/>
  <c r="F20" i="4"/>
  <c r="G20" i="4" s="1"/>
  <c r="G22" i="4" l="1"/>
  <c r="G30" i="4"/>
  <c r="H30" i="4" s="1"/>
  <c r="C63" i="4" s="1"/>
  <c r="B31" i="4"/>
  <c r="G31" i="4" s="1"/>
  <c r="H31" i="4" s="1"/>
  <c r="C64" i="4" s="1"/>
  <c r="D64" i="4" s="1"/>
  <c r="D63" i="4" l="1"/>
  <c r="C62" i="4"/>
  <c r="C65" i="4" s="1"/>
  <c r="D62" i="4" l="1"/>
  <c r="D65" i="4" s="1"/>
</calcChain>
</file>

<file path=xl/sharedStrings.xml><?xml version="1.0" encoding="utf-8"?>
<sst xmlns="http://schemas.openxmlformats.org/spreadsheetml/2006/main" count="95" uniqueCount="76">
  <si>
    <t>Sales revenues in J1</t>
  </si>
  <si>
    <t>Sales revenues in J2</t>
  </si>
  <si>
    <t>Sales revenues in J3</t>
  </si>
  <si>
    <t>Profit Margin</t>
  </si>
  <si>
    <t>Amount A</t>
  </si>
  <si>
    <t>worldwide profit margin</t>
  </si>
  <si>
    <t>less</t>
  </si>
  <si>
    <t>equals</t>
  </si>
  <si>
    <t>deemed non routine profit</t>
  </si>
  <si>
    <t>deemed routine profit</t>
  </si>
  <si>
    <t>Deemed routine profit percentage</t>
  </si>
  <si>
    <t>times</t>
  </si>
  <si>
    <t>Step 1</t>
  </si>
  <si>
    <t>Step 2</t>
  </si>
  <si>
    <t>W%</t>
  </si>
  <si>
    <t>deemed NRP to be distributed among all mkt jds</t>
  </si>
  <si>
    <t>V%</t>
  </si>
  <si>
    <t>NRP deemed to belong to J1</t>
  </si>
  <si>
    <t>V% x ww sales = deemed nonroutine profit that stays in J1</t>
  </si>
  <si>
    <t>factor using allocation keys to be determined</t>
  </si>
  <si>
    <t>Step 3: calculate for each market jurisdiction</t>
  </si>
  <si>
    <t>factor %</t>
  </si>
  <si>
    <t>sales in jd</t>
  </si>
  <si>
    <t>ww sales</t>
  </si>
  <si>
    <t>J1</t>
  </si>
  <si>
    <t>J2</t>
  </si>
  <si>
    <t>J3</t>
  </si>
  <si>
    <t>Notes</t>
  </si>
  <si>
    <t>OECD code</t>
  </si>
  <si>
    <t>WWPM</t>
  </si>
  <si>
    <t>Z%</t>
  </si>
  <si>
    <t>X%</t>
  </si>
  <si>
    <t>Y%</t>
  </si>
  <si>
    <t>DRPM</t>
  </si>
  <si>
    <t>DNRPM</t>
  </si>
  <si>
    <t>OECD acronym</t>
  </si>
  <si>
    <t>local as % of ww sales</t>
  </si>
  <si>
    <t>x</t>
  </si>
  <si>
    <t>W% x factor</t>
  </si>
  <si>
    <t>W% x factor s ww sales</t>
  </si>
  <si>
    <t>Amount B</t>
  </si>
  <si>
    <t>X% x ww sales = routine profit: see Amounts B &amp; C</t>
  </si>
  <si>
    <t>normal rules for determining income attributable to “baseline marketing &amp; distribution activities”</t>
  </si>
  <si>
    <t>possibly subject to a fixed rate remuneration, to be determined</t>
  </si>
  <si>
    <t>specific mkt jurisdiction's share of Amount A</t>
  </si>
  <si>
    <t>Amount C</t>
  </si>
  <si>
    <t>additional source-based tax in case local activities include “extra functions”</t>
  </si>
  <si>
    <t>minus</t>
  </si>
  <si>
    <t>routine profit as determined above</t>
  </si>
  <si>
    <t>Amount B, goes to J2</t>
  </si>
  <si>
    <t xml:space="preserve">profit distributed as Amount B: </t>
  </si>
  <si>
    <t>remaining profit available for distribution:</t>
  </si>
  <si>
    <t>to be determined using general TP/PE type analysis</t>
  </si>
  <si>
    <t xml:space="preserve">profit distributed as Amount C: </t>
  </si>
  <si>
    <t>remaining routine profit:</t>
  </si>
  <si>
    <t>I just made up all these numbers</t>
  </si>
  <si>
    <t>Global sales revenues</t>
  </si>
  <si>
    <t>Consolidated profit</t>
  </si>
  <si>
    <t>consolidated expenses (method TBD)</t>
  </si>
  <si>
    <t>Before unified Approach</t>
  </si>
  <si>
    <t>After Unified Approach</t>
  </si>
  <si>
    <t>ww profits</t>
  </si>
  <si>
    <t>Difference</t>
  </si>
  <si>
    <t>OECD Feb 2020</t>
  </si>
  <si>
    <t>KPMG Feb 2020</t>
  </si>
  <si>
    <t>routine profit - Amt B</t>
  </si>
  <si>
    <t>Remainder</t>
  </si>
  <si>
    <t>QCo "extra functions" income (amount C)</t>
  </si>
  <si>
    <t>using local sales/ww sales</t>
  </si>
  <si>
    <t>Q Co fixed rate of gross revs (TBD)</t>
  </si>
  <si>
    <t xml:space="preserve">profit remaining to distribute as W after Step 2: </t>
  </si>
  <si>
    <t xml:space="preserve">amount to distribute as NRP after Step 1: </t>
  </si>
  <si>
    <t>Example: Group X with 30 of profit on 125 of sales</t>
  </si>
  <si>
    <t xml:space="preserve">profit distributed as W in Step 3: </t>
  </si>
  <si>
    <t>KPMG Feb 2020: 3.6% (less 2.5 already distrib as Amt B)</t>
  </si>
  <si>
    <t>profit remaining to be distributed (should be zero)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</si>
</sst>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venir Light"/>
      <family val="2"/>
    </font>
    <font>
      <sz val="10"/>
      <color theme="1"/>
      <name val="Avenir Light Oblique"/>
    </font>
    <font>
      <b/>
      <sz val="10"/>
      <color theme="1"/>
      <name val="Avenir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5CCC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0" fontId="0" fillId="2" borderId="1" xfId="2" applyNumberFormat="1" applyFont="1" applyFill="1" applyBorder="1"/>
    <xf numFmtId="0" fontId="0" fillId="2" borderId="1" xfId="0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1" xfId="0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3" fillId="0" borderId="15" xfId="0" applyFont="1" applyBorder="1"/>
    <xf numFmtId="0" fontId="0" fillId="0" borderId="16" xfId="0" applyBorder="1"/>
    <xf numFmtId="10" fontId="0" fillId="2" borderId="12" xfId="0" applyNumberFormat="1" applyFill="1" applyBorder="1"/>
    <xf numFmtId="10" fontId="0" fillId="0" borderId="12" xfId="0" applyNumberFormat="1" applyBorder="1"/>
    <xf numFmtId="0" fontId="3" fillId="0" borderId="15" xfId="0" applyFont="1" applyBorder="1" applyAlignment="1">
      <alignment horizontal="center" wrapText="1"/>
    </xf>
    <xf numFmtId="10" fontId="0" fillId="0" borderId="0" xfId="0" applyNumberFormat="1" applyBorder="1"/>
    <xf numFmtId="0" fontId="0" fillId="0" borderId="17" xfId="0" applyBorder="1"/>
    <xf numFmtId="44" fontId="0" fillId="3" borderId="15" xfId="1" applyNumberFormat="1" applyFont="1" applyFill="1" applyBorder="1"/>
    <xf numFmtId="0" fontId="0" fillId="0" borderId="0" xfId="0" applyFill="1" applyBorder="1"/>
    <xf numFmtId="10" fontId="0" fillId="0" borderId="0" xfId="0" applyNumberFormat="1" applyFill="1" applyBorder="1"/>
    <xf numFmtId="165" fontId="0" fillId="0" borderId="0" xfId="1" applyNumberFormat="1" applyFont="1" applyFill="1" applyBorder="1"/>
    <xf numFmtId="0" fontId="0" fillId="0" borderId="0" xfId="0" applyFill="1"/>
    <xf numFmtId="10" fontId="4" fillId="0" borderId="0" xfId="0" applyNumberFormat="1" applyFont="1" applyFill="1" applyBorder="1" applyAlignment="1">
      <alignment horizontal="right"/>
    </xf>
    <xf numFmtId="44" fontId="0" fillId="0" borderId="0" xfId="1" applyNumberFormat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9" fontId="0" fillId="2" borderId="1" xfId="2" applyFont="1" applyFill="1" applyBorder="1"/>
    <xf numFmtId="164" fontId="0" fillId="0" borderId="1" xfId="2" applyNumberFormat="1" applyFont="1" applyBorder="1"/>
    <xf numFmtId="0" fontId="0" fillId="0" borderId="2" xfId="0" applyBorder="1"/>
    <xf numFmtId="0" fontId="0" fillId="0" borderId="3" xfId="0" applyBorder="1"/>
    <xf numFmtId="0" fontId="3" fillId="4" borderId="3" xfId="0" applyFont="1" applyFill="1" applyBorder="1" applyAlignment="1">
      <alignment horizontal="center" wrapText="1"/>
    </xf>
    <xf numFmtId="0" fontId="0" fillId="0" borderId="6" xfId="0" applyBorder="1"/>
    <xf numFmtId="0" fontId="3" fillId="4" borderId="6" xfId="0" applyFont="1" applyFill="1" applyBorder="1" applyAlignment="1">
      <alignment horizontal="center" wrapText="1"/>
    </xf>
    <xf numFmtId="44" fontId="0" fillId="3" borderId="6" xfId="0" applyNumberFormat="1" applyFill="1" applyBorder="1"/>
    <xf numFmtId="44" fontId="0" fillId="5" borderId="6" xfId="0" applyNumberFormat="1" applyFill="1" applyBorder="1"/>
    <xf numFmtId="0" fontId="3" fillId="0" borderId="5" xfId="0" applyFont="1" applyBorder="1" applyAlignment="1">
      <alignment horizontal="center" wrapText="1"/>
    </xf>
    <xf numFmtId="0" fontId="0" fillId="0" borderId="4" xfId="0" applyBorder="1"/>
    <xf numFmtId="44" fontId="0" fillId="6" borderId="6" xfId="0" applyNumberFormat="1" applyFill="1" applyBorder="1"/>
    <xf numFmtId="0" fontId="0" fillId="2" borderId="8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9" xfId="0" applyBorder="1"/>
    <xf numFmtId="0" fontId="2" fillId="0" borderId="0" xfId="0" applyFont="1"/>
    <xf numFmtId="44" fontId="0" fillId="0" borderId="17" xfId="1" applyNumberFormat="1" applyFont="1" applyFill="1" applyBorder="1"/>
    <xf numFmtId="0" fontId="5" fillId="4" borderId="2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44" fontId="0" fillId="0" borderId="5" xfId="0" applyNumberFormat="1" applyBorder="1"/>
    <xf numFmtId="0" fontId="3" fillId="4" borderId="2" xfId="0" applyFont="1" applyFill="1" applyBorder="1" applyAlignment="1">
      <alignment horizontal="center" wrapText="1"/>
    </xf>
    <xf numFmtId="44" fontId="0" fillId="5" borderId="1" xfId="1" applyFont="1" applyFill="1" applyBorder="1"/>
    <xf numFmtId="0" fontId="0" fillId="0" borderId="18" xfId="0" applyBorder="1"/>
    <xf numFmtId="0" fontId="0" fillId="0" borderId="19" xfId="0" applyBorder="1"/>
    <xf numFmtId="0" fontId="0" fillId="0" borderId="16" xfId="0" applyFill="1" applyBorder="1"/>
    <xf numFmtId="0" fontId="0" fillId="0" borderId="12" xfId="0" applyFill="1" applyBorder="1"/>
    <xf numFmtId="0" fontId="4" fillId="0" borderId="12" xfId="0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right"/>
    </xf>
    <xf numFmtId="0" fontId="0" fillId="0" borderId="21" xfId="0" applyFill="1" applyBorder="1"/>
    <xf numFmtId="0" fontId="0" fillId="0" borderId="22" xfId="0" applyFill="1" applyBorder="1"/>
    <xf numFmtId="0" fontId="4" fillId="0" borderId="22" xfId="0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right"/>
    </xf>
    <xf numFmtId="44" fontId="0" fillId="5" borderId="23" xfId="1" applyNumberFormat="1" applyFont="1" applyFill="1" applyBorder="1"/>
    <xf numFmtId="0" fontId="0" fillId="0" borderId="24" xfId="0" applyFill="1" applyBorder="1"/>
    <xf numFmtId="0" fontId="0" fillId="0" borderId="25" xfId="0" applyFill="1" applyBorder="1"/>
    <xf numFmtId="0" fontId="4" fillId="0" borderId="25" xfId="0" applyFont="1" applyFill="1" applyBorder="1" applyAlignment="1">
      <alignment horizontal="center"/>
    </xf>
    <xf numFmtId="10" fontId="4" fillId="0" borderId="25" xfId="0" applyNumberFormat="1" applyFont="1" applyFill="1" applyBorder="1" applyAlignment="1">
      <alignment horizontal="right"/>
    </xf>
    <xf numFmtId="44" fontId="0" fillId="3" borderId="23" xfId="1" applyNumberFormat="1" applyFont="1" applyFill="1" applyBorder="1"/>
    <xf numFmtId="44" fontId="0" fillId="0" borderId="26" xfId="1" applyNumberFormat="1" applyFont="1" applyFill="1" applyBorder="1"/>
    <xf numFmtId="0" fontId="0" fillId="2" borderId="5" xfId="0" applyFill="1" applyBorder="1"/>
    <xf numFmtId="0" fontId="0" fillId="2" borderId="12" xfId="0" applyFill="1" applyBorder="1"/>
    <xf numFmtId="44" fontId="0" fillId="0" borderId="8" xfId="0" applyNumberFormat="1" applyBorder="1"/>
    <xf numFmtId="44" fontId="0" fillId="0" borderId="9" xfId="0" applyNumberFormat="1" applyBorder="1"/>
    <xf numFmtId="0" fontId="0" fillId="0" borderId="33" xfId="0" applyBorder="1"/>
    <xf numFmtId="0" fontId="3" fillId="4" borderId="34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wrapText="1"/>
    </xf>
    <xf numFmtId="0" fontId="0" fillId="3" borderId="30" xfId="0" applyFill="1" applyBorder="1"/>
    <xf numFmtId="44" fontId="0" fillId="3" borderId="31" xfId="0" applyNumberFormat="1" applyFill="1" applyBorder="1"/>
    <xf numFmtId="44" fontId="0" fillId="3" borderId="32" xfId="0" applyNumberFormat="1" applyFill="1" applyBorder="1"/>
    <xf numFmtId="0" fontId="0" fillId="5" borderId="5" xfId="0" applyFill="1" applyBorder="1"/>
    <xf numFmtId="44" fontId="0" fillId="5" borderId="1" xfId="0" applyNumberFormat="1" applyFill="1" applyBorder="1"/>
    <xf numFmtId="0" fontId="0" fillId="6" borderId="5" xfId="0" applyFill="1" applyBorder="1"/>
    <xf numFmtId="0" fontId="0" fillId="6" borderId="1" xfId="0" applyFill="1" applyBorder="1"/>
    <xf numFmtId="44" fontId="0" fillId="6" borderId="1" xfId="0" applyNumberFormat="1" applyFill="1" applyBorder="1"/>
    <xf numFmtId="164" fontId="0" fillId="0" borderId="1" xfId="0" applyNumberFormat="1" applyBorder="1"/>
    <xf numFmtId="0" fontId="3" fillId="0" borderId="6" xfId="0" applyFont="1" applyFill="1" applyBorder="1" applyAlignment="1">
      <alignment horizontal="center" wrapText="1"/>
    </xf>
    <xf numFmtId="44" fontId="0" fillId="0" borderId="6" xfId="0" applyNumberFormat="1" applyFill="1" applyBorder="1"/>
    <xf numFmtId="0" fontId="0" fillId="0" borderId="20" xfId="0" applyFill="1" applyBorder="1"/>
    <xf numFmtId="0" fontId="3" fillId="0" borderId="4" xfId="0" applyFont="1" applyFill="1" applyBorder="1" applyAlignment="1">
      <alignment horizontal="center" wrapText="1"/>
    </xf>
    <xf numFmtId="44" fontId="0" fillId="0" borderId="0" xfId="0" applyNumberFormat="1"/>
    <xf numFmtId="0" fontId="0" fillId="2" borderId="8" xfId="0" applyFill="1" applyBorder="1"/>
    <xf numFmtId="10" fontId="0" fillId="7" borderId="6" xfId="0" applyNumberFormat="1" applyFill="1" applyBorder="1"/>
    <xf numFmtId="0" fontId="4" fillId="7" borderId="9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center" wrapText="1"/>
    </xf>
    <xf numFmtId="10" fontId="0" fillId="7" borderId="12" xfId="0" applyNumberFormat="1" applyFill="1" applyBorder="1"/>
    <xf numFmtId="10" fontId="0" fillId="7" borderId="0" xfId="0" applyNumberFormat="1" applyFill="1" applyBorder="1"/>
    <xf numFmtId="10" fontId="0" fillId="8" borderId="0" xfId="0" applyNumberFormat="1" applyFill="1"/>
    <xf numFmtId="0" fontId="4" fillId="8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4" fontId="0" fillId="8" borderId="1" xfId="1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4DFEC"/>
      <color rgb="FFF5CCCD"/>
      <color rgb="FFF8BADA"/>
      <color rgb="FFE781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42-1A4B-A773-AFC8CF02CE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42-1A4B-A773-AFC8CF02CE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42-1A4B-A773-AFC8CF02CE6E}"/>
              </c:ext>
            </c:extLst>
          </c:dPt>
          <c:val>
            <c:numRef>
              <c:f>'OECD 20-20 scenario'!$C$62:$C$64</c:f>
              <c:numCache>
                <c:formatCode>_("$"* #,##0.00_);_("$"* \(#,##0.00\);_("$"* "-"??_);_(@_)</c:formatCode>
                <c:ptCount val="3"/>
                <c:pt idx="0">
                  <c:v>20.7</c:v>
                </c:pt>
                <c:pt idx="1">
                  <c:v>7.7640000000000002</c:v>
                </c:pt>
                <c:pt idx="2">
                  <c:v>1.5360000000000003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42-1A4B-A773-AFC8CF02C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20544</xdr:colOff>
      <xdr:row>82</xdr:row>
      <xdr:rowOff>159869</xdr:rowOff>
    </xdr:from>
    <xdr:to>
      <xdr:col>10</xdr:col>
      <xdr:colOff>166221</xdr:colOff>
      <xdr:row>96</xdr:row>
      <xdr:rowOff>26892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2E1F41-A587-5941-B49E-D7E7AC499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FE3C6-A627-5B4A-B640-72B4934B7F22}">
  <dimension ref="A1:I65"/>
  <sheetViews>
    <sheetView tabSelected="1" topLeftCell="A27" zoomScale="136" zoomScaleNormal="136" workbookViewId="0">
      <selection activeCell="J18" sqref="J18"/>
    </sheetView>
  </sheetViews>
  <sheetFormatPr baseColWidth="10" defaultColWidth="11" defaultRowHeight="16" x14ac:dyDescent="0.2"/>
  <cols>
    <col min="1" max="1" width="14" customWidth="1"/>
    <col min="2" max="2" width="12.5" customWidth="1"/>
    <col min="3" max="3" width="13" customWidth="1"/>
    <col min="5" max="5" width="12.83203125" customWidth="1"/>
    <col min="7" max="7" width="13" customWidth="1"/>
    <col min="8" max="8" width="10.5" customWidth="1"/>
    <col min="9" max="9" width="12.5" customWidth="1"/>
  </cols>
  <sheetData>
    <row r="1" spans="1:9" x14ac:dyDescent="0.2">
      <c r="A1" t="s">
        <v>72</v>
      </c>
    </row>
    <row r="2" spans="1:9" ht="17" thickBot="1" x14ac:dyDescent="0.25"/>
    <row r="3" spans="1:9" s="1" customFormat="1" ht="64" x14ac:dyDescent="0.25">
      <c r="A3" s="8"/>
      <c r="B3" s="11" t="s">
        <v>0</v>
      </c>
      <c r="C3" s="12" t="s">
        <v>1</v>
      </c>
      <c r="D3" s="12" t="s">
        <v>2</v>
      </c>
      <c r="E3" s="12" t="s">
        <v>56</v>
      </c>
      <c r="F3" s="12" t="s">
        <v>58</v>
      </c>
      <c r="G3" s="12" t="s">
        <v>57</v>
      </c>
      <c r="H3" s="12" t="s">
        <v>3</v>
      </c>
      <c r="I3" s="13" t="s">
        <v>10</v>
      </c>
    </row>
    <row r="4" spans="1:9" x14ac:dyDescent="0.2">
      <c r="A4" s="9"/>
      <c r="B4" s="81">
        <v>0</v>
      </c>
      <c r="C4" s="4">
        <v>85</v>
      </c>
      <c r="D4" s="4">
        <v>40</v>
      </c>
      <c r="E4" s="4">
        <f>SUM(B4:D4)</f>
        <v>125</v>
      </c>
      <c r="F4" s="4">
        <v>95</v>
      </c>
      <c r="G4" s="4">
        <f>E4-F4</f>
        <v>30</v>
      </c>
      <c r="H4" s="3">
        <f>G4/E4</f>
        <v>0.24</v>
      </c>
      <c r="I4" s="103">
        <v>0.2</v>
      </c>
    </row>
    <row r="5" spans="1:9" ht="18" thickBot="1" x14ac:dyDescent="0.3">
      <c r="A5" s="6" t="s">
        <v>27</v>
      </c>
      <c r="B5" s="113" t="s">
        <v>55</v>
      </c>
      <c r="C5" s="114"/>
      <c r="D5" s="114"/>
      <c r="E5" s="114"/>
      <c r="F5" s="115"/>
      <c r="G5" s="102"/>
      <c r="H5" s="82"/>
      <c r="I5" s="104" t="s">
        <v>63</v>
      </c>
    </row>
    <row r="7" spans="1:9" ht="17" thickBot="1" x14ac:dyDescent="0.25">
      <c r="A7" s="57" t="s">
        <v>4</v>
      </c>
    </row>
    <row r="8" spans="1:9" x14ac:dyDescent="0.2">
      <c r="A8" s="14" t="s">
        <v>12</v>
      </c>
      <c r="B8" s="15"/>
      <c r="C8" s="15"/>
      <c r="D8" s="15"/>
      <c r="E8" s="15"/>
      <c r="F8" s="15"/>
      <c r="G8" s="16"/>
    </row>
    <row r="9" spans="1:9" s="1" customFormat="1" ht="64" x14ac:dyDescent="0.25">
      <c r="A9" s="17"/>
      <c r="B9" s="18" t="s">
        <v>5</v>
      </c>
      <c r="C9" s="19" t="s">
        <v>6</v>
      </c>
      <c r="D9" s="18" t="s">
        <v>9</v>
      </c>
      <c r="E9" s="19" t="s">
        <v>7</v>
      </c>
      <c r="F9" s="18" t="s">
        <v>8</v>
      </c>
      <c r="G9" s="20" t="s">
        <v>41</v>
      </c>
    </row>
    <row r="10" spans="1:9" ht="17" x14ac:dyDescent="0.25">
      <c r="A10" s="21" t="s">
        <v>35</v>
      </c>
      <c r="B10" s="22" t="s">
        <v>29</v>
      </c>
      <c r="C10" s="23"/>
      <c r="D10" s="24" t="s">
        <v>33</v>
      </c>
      <c r="E10" s="23"/>
      <c r="F10" s="22" t="s">
        <v>34</v>
      </c>
      <c r="G10" s="25"/>
    </row>
    <row r="11" spans="1:9" ht="17" x14ac:dyDescent="0.25">
      <c r="A11" s="21" t="s">
        <v>28</v>
      </c>
      <c r="B11" s="22" t="s">
        <v>30</v>
      </c>
      <c r="C11" s="22"/>
      <c r="D11" s="105" t="s">
        <v>31</v>
      </c>
      <c r="E11" s="22"/>
      <c r="F11" s="22" t="s">
        <v>32</v>
      </c>
      <c r="G11" s="25"/>
    </row>
    <row r="12" spans="1:9" ht="17" thickBot="1" x14ac:dyDescent="0.25">
      <c r="A12" s="26"/>
      <c r="B12" s="27">
        <f>H4</f>
        <v>0.24</v>
      </c>
      <c r="C12" s="10"/>
      <c r="D12" s="106">
        <f>I4*B12</f>
        <v>4.8000000000000001E-2</v>
      </c>
      <c r="E12" s="10"/>
      <c r="F12" s="28">
        <f>B12-D12</f>
        <v>0.192</v>
      </c>
      <c r="G12" s="58">
        <f>D12*E4</f>
        <v>6</v>
      </c>
    </row>
    <row r="13" spans="1:9" s="36" customFormat="1" ht="17" x14ac:dyDescent="0.25">
      <c r="A13" s="33"/>
      <c r="B13" s="34"/>
      <c r="C13" s="33"/>
      <c r="D13" s="34"/>
      <c r="E13" s="33"/>
      <c r="F13" s="37" t="s">
        <v>71</v>
      </c>
      <c r="G13" s="38">
        <f>G4-G12</f>
        <v>24</v>
      </c>
    </row>
    <row r="14" spans="1:9" s="36" customFormat="1" x14ac:dyDescent="0.2">
      <c r="A14" s="33"/>
      <c r="B14" s="34"/>
      <c r="C14" s="33"/>
      <c r="D14" s="34"/>
      <c r="E14" s="33"/>
      <c r="F14" s="34"/>
      <c r="G14" s="35"/>
    </row>
    <row r="15" spans="1:9" ht="17" thickBot="1" x14ac:dyDescent="0.25"/>
    <row r="16" spans="1:9" x14ac:dyDescent="0.2">
      <c r="A16" s="14" t="s">
        <v>13</v>
      </c>
      <c r="B16" s="15"/>
      <c r="C16" s="15"/>
      <c r="D16" s="15"/>
      <c r="E16" s="15"/>
      <c r="F16" s="15"/>
      <c r="G16" s="16"/>
    </row>
    <row r="17" spans="1:9" ht="80" x14ac:dyDescent="0.25">
      <c r="A17" s="9"/>
      <c r="B17" s="18" t="s">
        <v>8</v>
      </c>
      <c r="C17" s="18" t="s">
        <v>6</v>
      </c>
      <c r="D17" s="18" t="s">
        <v>15</v>
      </c>
      <c r="E17" s="18" t="s">
        <v>7</v>
      </c>
      <c r="F17" s="18" t="s">
        <v>17</v>
      </c>
      <c r="G17" s="29" t="s">
        <v>18</v>
      </c>
    </row>
    <row r="18" spans="1:9" ht="17" x14ac:dyDescent="0.25">
      <c r="A18" s="21" t="s">
        <v>35</v>
      </c>
      <c r="B18" s="24" t="s">
        <v>34</v>
      </c>
      <c r="C18" s="23"/>
      <c r="D18" s="24"/>
      <c r="E18" s="23"/>
      <c r="F18" s="23"/>
      <c r="G18" s="29"/>
    </row>
    <row r="19" spans="1:9" ht="17" x14ac:dyDescent="0.25">
      <c r="A19" s="21" t="s">
        <v>28</v>
      </c>
      <c r="B19" s="24" t="s">
        <v>32</v>
      </c>
      <c r="C19" s="24"/>
      <c r="D19" s="105" t="s">
        <v>14</v>
      </c>
      <c r="E19" s="24"/>
      <c r="F19" s="24" t="s">
        <v>16</v>
      </c>
      <c r="G19" s="29"/>
    </row>
    <row r="20" spans="1:9" x14ac:dyDescent="0.2">
      <c r="A20" s="9"/>
      <c r="B20" s="30">
        <f>F12</f>
        <v>0.192</v>
      </c>
      <c r="C20" s="23"/>
      <c r="D20" s="107">
        <f>20%*B20</f>
        <v>3.8400000000000004E-2</v>
      </c>
      <c r="E20" s="23"/>
      <c r="F20" s="30">
        <f>B20-D20</f>
        <v>0.15360000000000001</v>
      </c>
      <c r="G20" s="32">
        <f>F20*E4</f>
        <v>19.200000000000003</v>
      </c>
      <c r="I20" s="101"/>
    </row>
    <row r="21" spans="1:9" ht="18" thickBot="1" x14ac:dyDescent="0.3">
      <c r="A21" s="26"/>
      <c r="B21" s="10"/>
      <c r="C21" s="10"/>
      <c r="D21" s="104" t="s">
        <v>63</v>
      </c>
      <c r="E21" s="10"/>
      <c r="F21" s="10"/>
      <c r="G21" s="31"/>
    </row>
    <row r="22" spans="1:9" s="36" customFormat="1" ht="17" x14ac:dyDescent="0.25">
      <c r="A22" s="33"/>
      <c r="B22" s="34"/>
      <c r="C22" s="33"/>
      <c r="D22" s="34"/>
      <c r="E22" s="33"/>
      <c r="F22" s="37" t="s">
        <v>70</v>
      </c>
      <c r="G22" s="38">
        <f>G13-G20</f>
        <v>4.7999999999999972</v>
      </c>
    </row>
    <row r="23" spans="1:9" ht="17" thickBot="1" x14ac:dyDescent="0.25"/>
    <row r="24" spans="1:9" x14ac:dyDescent="0.2">
      <c r="A24" s="44" t="s">
        <v>20</v>
      </c>
      <c r="B24" s="45"/>
      <c r="C24" s="45"/>
      <c r="D24" s="45"/>
      <c r="E24" s="45"/>
      <c r="F24" s="45"/>
      <c r="G24" s="45"/>
      <c r="H24" s="52"/>
    </row>
    <row r="25" spans="1:9" ht="80" x14ac:dyDescent="0.25">
      <c r="A25" s="5"/>
      <c r="B25" s="39" t="s">
        <v>15</v>
      </c>
      <c r="C25" s="39" t="s">
        <v>11</v>
      </c>
      <c r="D25" s="39" t="s">
        <v>19</v>
      </c>
      <c r="E25" s="39"/>
      <c r="F25" s="48"/>
      <c r="G25" s="39" t="s">
        <v>7</v>
      </c>
      <c r="H25" s="48" t="s">
        <v>44</v>
      </c>
    </row>
    <row r="26" spans="1:9" ht="17" x14ac:dyDescent="0.25">
      <c r="A26" s="51" t="s">
        <v>35</v>
      </c>
      <c r="B26" s="2"/>
      <c r="C26" s="40"/>
      <c r="D26" s="2"/>
      <c r="E26" s="2"/>
      <c r="F26" s="40"/>
      <c r="G26" s="2"/>
      <c r="H26" s="47"/>
    </row>
    <row r="27" spans="1:9" ht="32" x14ac:dyDescent="0.25">
      <c r="A27" s="51" t="s">
        <v>28</v>
      </c>
      <c r="B27" s="39" t="s">
        <v>14</v>
      </c>
      <c r="C27" s="2" t="s">
        <v>37</v>
      </c>
      <c r="D27" s="39" t="s">
        <v>21</v>
      </c>
      <c r="E27" s="2"/>
      <c r="F27" s="2"/>
      <c r="G27" s="39" t="s">
        <v>38</v>
      </c>
      <c r="H27" s="48" t="s">
        <v>39</v>
      </c>
    </row>
    <row r="28" spans="1:9" ht="17" x14ac:dyDescent="0.25">
      <c r="A28" s="5"/>
      <c r="B28" s="2"/>
      <c r="C28" s="2"/>
      <c r="D28" s="41" t="s">
        <v>22</v>
      </c>
      <c r="E28" s="41" t="s">
        <v>23</v>
      </c>
      <c r="F28" s="41" t="s">
        <v>36</v>
      </c>
      <c r="G28" s="2"/>
      <c r="H28" s="47"/>
    </row>
    <row r="29" spans="1:9" x14ac:dyDescent="0.2">
      <c r="A29" s="5" t="s">
        <v>24</v>
      </c>
      <c r="B29" s="96">
        <f>D20</f>
        <v>3.8400000000000004E-2</v>
      </c>
      <c r="C29" s="2"/>
      <c r="D29" s="4">
        <v>0</v>
      </c>
      <c r="E29" s="4">
        <f>SUM(D29:D31)</f>
        <v>125</v>
      </c>
      <c r="F29" s="42">
        <f>D29/E29</f>
        <v>0</v>
      </c>
      <c r="G29" s="43">
        <f>B29*F29</f>
        <v>0</v>
      </c>
      <c r="H29" s="49">
        <f>E29*G29</f>
        <v>0</v>
      </c>
    </row>
    <row r="30" spans="1:9" x14ac:dyDescent="0.2">
      <c r="A30" s="5" t="s">
        <v>25</v>
      </c>
      <c r="B30" s="96">
        <f>B29</f>
        <v>3.8400000000000004E-2</v>
      </c>
      <c r="C30" s="2"/>
      <c r="D30" s="4">
        <v>85</v>
      </c>
      <c r="E30" s="4">
        <f>E29</f>
        <v>125</v>
      </c>
      <c r="F30" s="42">
        <f t="shared" ref="F30:F31" si="0">D30/E30</f>
        <v>0.68</v>
      </c>
      <c r="G30" s="43">
        <f>B30*F30</f>
        <v>2.6112000000000003E-2</v>
      </c>
      <c r="H30" s="50">
        <f>E30*G30</f>
        <v>3.2640000000000002</v>
      </c>
    </row>
    <row r="31" spans="1:9" x14ac:dyDescent="0.2">
      <c r="A31" s="5" t="s">
        <v>26</v>
      </c>
      <c r="B31" s="96">
        <f>B30</f>
        <v>3.8400000000000004E-2</v>
      </c>
      <c r="C31" s="2"/>
      <c r="D31" s="4">
        <f>D4</f>
        <v>40</v>
      </c>
      <c r="E31" s="4">
        <f>E29</f>
        <v>125</v>
      </c>
      <c r="F31" s="42">
        <f t="shared" si="0"/>
        <v>0.32</v>
      </c>
      <c r="G31" s="43">
        <f>B31*F31</f>
        <v>1.2288000000000002E-2</v>
      </c>
      <c r="H31" s="53">
        <f>G31*E4</f>
        <v>1.5360000000000003</v>
      </c>
    </row>
    <row r="32" spans="1:9" ht="18" thickBot="1" x14ac:dyDescent="0.3">
      <c r="A32" s="6"/>
      <c r="B32" s="7"/>
      <c r="C32" s="7"/>
      <c r="D32" s="54"/>
      <c r="E32" s="55" t="s">
        <v>68</v>
      </c>
      <c r="F32" s="54"/>
      <c r="G32" s="7"/>
      <c r="H32" s="56"/>
    </row>
    <row r="33" spans="1:8" ht="17" x14ac:dyDescent="0.25">
      <c r="G33" s="37" t="s">
        <v>73</v>
      </c>
      <c r="H33" s="38">
        <f>SUM(H29:H31)</f>
        <v>4.8000000000000007</v>
      </c>
    </row>
    <row r="34" spans="1:8" ht="17" x14ac:dyDescent="0.25">
      <c r="G34" s="37"/>
      <c r="H34" s="38"/>
    </row>
    <row r="36" spans="1:8" x14ac:dyDescent="0.2">
      <c r="A36" s="57" t="s">
        <v>40</v>
      </c>
    </row>
    <row r="37" spans="1:8" x14ac:dyDescent="0.2">
      <c r="A37" t="s">
        <v>42</v>
      </c>
    </row>
    <row r="38" spans="1:8" x14ac:dyDescent="0.2">
      <c r="A38" t="s">
        <v>43</v>
      </c>
    </row>
    <row r="39" spans="1:8" ht="17" thickBot="1" x14ac:dyDescent="0.25"/>
    <row r="40" spans="1:8" ht="17" x14ac:dyDescent="0.25">
      <c r="A40" s="59"/>
      <c r="B40" s="45"/>
      <c r="C40" s="45"/>
      <c r="D40" s="45"/>
      <c r="E40" s="52"/>
    </row>
    <row r="41" spans="1:8" ht="48" x14ac:dyDescent="0.25">
      <c r="A41" s="60" t="s">
        <v>48</v>
      </c>
      <c r="B41" s="39" t="s">
        <v>11</v>
      </c>
      <c r="C41" s="110" t="s">
        <v>69</v>
      </c>
      <c r="D41" s="110" t="s">
        <v>7</v>
      </c>
      <c r="E41" s="97" t="s">
        <v>49</v>
      </c>
    </row>
    <row r="42" spans="1:8" x14ac:dyDescent="0.2">
      <c r="A42" s="61">
        <f>G12</f>
        <v>6</v>
      </c>
      <c r="B42" s="2"/>
      <c r="C42" s="108">
        <v>2.5000000000000001E-2</v>
      </c>
      <c r="D42" s="2"/>
      <c r="E42" s="63">
        <f>C42*E4</f>
        <v>3.125</v>
      </c>
    </row>
    <row r="43" spans="1:8" ht="18" thickBot="1" x14ac:dyDescent="0.3">
      <c r="A43" s="64"/>
      <c r="B43" s="65"/>
      <c r="C43" s="109" t="s">
        <v>64</v>
      </c>
      <c r="D43" s="65"/>
      <c r="E43" s="99"/>
    </row>
    <row r="44" spans="1:8" s="36" customFormat="1" ht="17" x14ac:dyDescent="0.25">
      <c r="A44" s="70"/>
      <c r="B44" s="71"/>
      <c r="C44" s="72"/>
      <c r="D44" s="73" t="s">
        <v>50</v>
      </c>
      <c r="E44" s="74">
        <f>E42</f>
        <v>3.125</v>
      </c>
    </row>
    <row r="45" spans="1:8" s="36" customFormat="1" ht="18" thickBot="1" x14ac:dyDescent="0.3">
      <c r="A45" s="66"/>
      <c r="B45" s="67"/>
      <c r="C45" s="68"/>
      <c r="D45" s="69" t="s">
        <v>51</v>
      </c>
      <c r="E45" s="58">
        <f>A42-E42</f>
        <v>2.875</v>
      </c>
    </row>
    <row r="47" spans="1:8" x14ac:dyDescent="0.2">
      <c r="A47" s="57" t="s">
        <v>45</v>
      </c>
    </row>
    <row r="48" spans="1:8" x14ac:dyDescent="0.2">
      <c r="A48" t="s">
        <v>46</v>
      </c>
    </row>
    <row r="49" spans="1:5" x14ac:dyDescent="0.2">
      <c r="A49" t="s">
        <v>52</v>
      </c>
    </row>
    <row r="50" spans="1:5" ht="17" thickBot="1" x14ac:dyDescent="0.25"/>
    <row r="51" spans="1:5" ht="64" x14ac:dyDescent="0.25">
      <c r="A51" s="62" t="s">
        <v>65</v>
      </c>
      <c r="B51" s="46" t="s">
        <v>47</v>
      </c>
      <c r="C51" s="111" t="s">
        <v>67</v>
      </c>
      <c r="D51" s="46" t="s">
        <v>7</v>
      </c>
      <c r="E51" s="100" t="s">
        <v>66</v>
      </c>
    </row>
    <row r="52" spans="1:5" x14ac:dyDescent="0.2">
      <c r="A52" s="61">
        <f>E45</f>
        <v>2.875</v>
      </c>
      <c r="B52" s="2"/>
      <c r="C52" s="112">
        <f>1.1%*E4</f>
        <v>1.3750000000000002</v>
      </c>
      <c r="D52" s="2"/>
      <c r="E52" s="98">
        <f>A52-C52</f>
        <v>1.4999999999999998</v>
      </c>
    </row>
    <row r="53" spans="1:5" ht="18" thickBot="1" x14ac:dyDescent="0.3">
      <c r="A53" s="6"/>
      <c r="B53" s="7"/>
      <c r="C53" s="109" t="s">
        <v>74</v>
      </c>
      <c r="D53" s="7"/>
      <c r="E53" s="56"/>
    </row>
    <row r="54" spans="1:5" ht="18" thickBot="1" x14ac:dyDescent="0.3">
      <c r="A54" s="70"/>
      <c r="B54" s="71"/>
      <c r="C54" s="72"/>
      <c r="D54" s="73" t="s">
        <v>53</v>
      </c>
      <c r="E54" s="74">
        <f>C52</f>
        <v>1.3750000000000002</v>
      </c>
    </row>
    <row r="55" spans="1:5" ht="18" thickBot="1" x14ac:dyDescent="0.3">
      <c r="A55" s="70"/>
      <c r="B55" s="71"/>
      <c r="C55" s="72"/>
      <c r="D55" s="73" t="s">
        <v>54</v>
      </c>
      <c r="E55" s="79">
        <f>E52</f>
        <v>1.4999999999999998</v>
      </c>
    </row>
    <row r="56" spans="1:5" ht="18" thickBot="1" x14ac:dyDescent="0.3">
      <c r="A56" s="75"/>
      <c r="B56" s="76"/>
      <c r="C56" s="77"/>
      <c r="D56" s="78" t="s">
        <v>75</v>
      </c>
      <c r="E56" s="80">
        <f>A52-C52-E52</f>
        <v>0</v>
      </c>
    </row>
    <row r="60" spans="1:5" ht="17" thickBot="1" x14ac:dyDescent="0.25"/>
    <row r="61" spans="1:5" ht="33" thickBot="1" x14ac:dyDescent="0.3">
      <c r="A61" s="85"/>
      <c r="B61" s="86" t="s">
        <v>59</v>
      </c>
      <c r="C61" s="86" t="s">
        <v>60</v>
      </c>
      <c r="D61" s="87" t="s">
        <v>62</v>
      </c>
    </row>
    <row r="62" spans="1:5" x14ac:dyDescent="0.2">
      <c r="A62" s="88" t="s">
        <v>24</v>
      </c>
      <c r="B62" s="89">
        <f>G4-B63</f>
        <v>25.5</v>
      </c>
      <c r="C62" s="89">
        <f>G4-(C63+C64)</f>
        <v>20.7</v>
      </c>
      <c r="D62" s="90">
        <f>C62-B62</f>
        <v>-4.8000000000000007</v>
      </c>
    </row>
    <row r="63" spans="1:5" x14ac:dyDescent="0.2">
      <c r="A63" s="91" t="s">
        <v>25</v>
      </c>
      <c r="B63" s="92">
        <f>E42+C52</f>
        <v>4.5</v>
      </c>
      <c r="C63" s="92">
        <f>SUM(E42+C52+H30)</f>
        <v>7.7640000000000002</v>
      </c>
      <c r="D63" s="50">
        <f t="shared" ref="D63:D64" si="1">C63-B63</f>
        <v>3.2640000000000002</v>
      </c>
    </row>
    <row r="64" spans="1:5" x14ac:dyDescent="0.2">
      <c r="A64" s="93" t="s">
        <v>26</v>
      </c>
      <c r="B64" s="94">
        <v>0</v>
      </c>
      <c r="C64" s="95">
        <f>H31</f>
        <v>1.5360000000000003</v>
      </c>
      <c r="D64" s="53">
        <f t="shared" si="1"/>
        <v>1.5360000000000003</v>
      </c>
    </row>
    <row r="65" spans="1:4" ht="17" thickBot="1" x14ac:dyDescent="0.25">
      <c r="A65" s="6" t="s">
        <v>61</v>
      </c>
      <c r="B65" s="83">
        <f>SUM(B62:B64)</f>
        <v>30</v>
      </c>
      <c r="C65" s="83">
        <f>SUM(C62:C64)</f>
        <v>30</v>
      </c>
      <c r="D65" s="84">
        <f>SUM(D62:D64)</f>
        <v>0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 20-20 scenario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Christians</dc:creator>
  <cp:lastModifiedBy>Allison Christians</cp:lastModifiedBy>
  <dcterms:created xsi:type="dcterms:W3CDTF">2019-11-13T21:01:11Z</dcterms:created>
  <dcterms:modified xsi:type="dcterms:W3CDTF">2020-03-08T18:09:41Z</dcterms:modified>
</cp:coreProperties>
</file>